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SSKS\"/>
    </mc:Choice>
  </mc:AlternateContent>
  <xr:revisionPtr revIDLastSave="0" documentId="8_{76341E65-ACA5-4279-A8DB-B3BB97F130EB}" xr6:coauthVersionLast="45" xr6:coauthVersionMax="45" xr10:uidLastSave="{00000000-0000-0000-0000-000000000000}"/>
  <bookViews>
    <workbookView xWindow="-28920" yWindow="-120" windowWidth="29040" windowHeight="15840" tabRatio="983" xr2:uid="{00000000-000D-0000-FFFF-FFFF00000000}"/>
  </bookViews>
  <sheets>
    <sheet name="Rekstrarreikningur" sheetId="6" r:id="rId1"/>
  </sheets>
  <definedNames>
    <definedName name="Heild_1">#REF!</definedName>
    <definedName name="Heild_2">#REF!</definedName>
    <definedName name="Heild_3">#REF!</definedName>
    <definedName name="Heild_4">#REF!</definedName>
    <definedName name="_xlnm.Print_Area" localSheetId="0">Rekstrarreikningur!$A$1:$AB$47</definedName>
    <definedName name="Sam_1">#REF!</definedName>
    <definedName name="Sam_2">#REF!</definedName>
    <definedName name="Sam_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6" l="1"/>
  <c r="G36" i="6"/>
  <c r="E36" i="6"/>
  <c r="E29" i="6"/>
  <c r="E17" i="6"/>
  <c r="E15" i="6"/>
  <c r="E14" i="6"/>
  <c r="E11" i="6"/>
  <c r="E19" i="6" l="1"/>
  <c r="G29" i="6"/>
  <c r="AJ13" i="6"/>
  <c r="G17" i="6"/>
  <c r="G14" i="6"/>
  <c r="G15" i="6" s="1"/>
  <c r="G19" i="6" s="1"/>
  <c r="I17" i="6" l="1"/>
  <c r="I29" i="6" l="1"/>
  <c r="I12" i="6"/>
  <c r="I11" i="6"/>
  <c r="I15" i="6" s="1"/>
  <c r="I7" i="6"/>
  <c r="I19" i="6" l="1"/>
  <c r="K14" i="6"/>
  <c r="M14" i="6" l="1"/>
  <c r="K12" i="6"/>
  <c r="K15" i="6" s="1"/>
  <c r="K7" i="6"/>
  <c r="K19" i="6" s="1"/>
  <c r="M13" i="6"/>
  <c r="M15" i="6" s="1"/>
  <c r="K29" i="6" l="1"/>
  <c r="M7" i="6"/>
  <c r="M19" i="6" l="1"/>
  <c r="O15" i="6" l="1"/>
  <c r="O7" i="6"/>
  <c r="O19" i="6" l="1"/>
  <c r="O27" i="6" s="1"/>
  <c r="M27" i="6" s="1"/>
  <c r="AE42" i="6"/>
  <c r="S29" i="6" l="1"/>
  <c r="Q29" i="6"/>
  <c r="Q13" i="6"/>
  <c r="Q15" i="6" s="1"/>
  <c r="Q6" i="6"/>
  <c r="Q7" i="6" s="1"/>
  <c r="O29" i="6" l="1"/>
  <c r="M29" i="6"/>
  <c r="Q19" i="6"/>
  <c r="S13" i="6"/>
  <c r="S12" i="6"/>
  <c r="S6" i="6"/>
  <c r="S7" i="6" s="1"/>
  <c r="S15" i="6" l="1"/>
  <c r="S19" i="6" s="1"/>
  <c r="U14" i="6"/>
  <c r="U15" i="6" s="1"/>
  <c r="U29" i="6"/>
  <c r="U7" i="6"/>
  <c r="W15" i="6"/>
  <c r="Y12" i="6"/>
  <c r="Y15" i="6" s="1"/>
  <c r="W29" i="6"/>
  <c r="Y29" i="6"/>
  <c r="W7" i="6"/>
  <c r="Y7" i="6"/>
  <c r="AE29" i="6"/>
  <c r="AC29" i="6"/>
  <c r="AA29" i="6"/>
  <c r="AC10" i="6"/>
  <c r="AC15" i="6" s="1"/>
  <c r="AC7" i="6"/>
  <c r="AE15" i="6"/>
  <c r="AA7" i="6"/>
  <c r="AE7" i="6"/>
  <c r="AA15" i="6"/>
  <c r="AA19" i="6" l="1"/>
  <c r="AE19" i="6"/>
  <c r="AC19" i="6"/>
  <c r="AC36" i="6" s="1"/>
  <c r="U19" i="6"/>
  <c r="W19" i="6"/>
  <c r="Y19" i="6"/>
  <c r="AC42" i="6" l="1"/>
  <c r="AA36" i="6"/>
  <c r="AA42" i="6" s="1"/>
  <c r="Y36" i="6" l="1"/>
  <c r="Y42" i="6" s="1"/>
  <c r="W36" i="6" l="1"/>
  <c r="W42" i="6" s="1"/>
  <c r="U36" i="6" l="1"/>
  <c r="S36" i="6" s="1"/>
  <c r="Q36" i="6" s="1"/>
  <c r="S42" i="6"/>
  <c r="U42" i="6" l="1"/>
  <c r="Q42" i="6"/>
  <c r="O36" i="6"/>
  <c r="M36" i="6" s="1"/>
  <c r="K36" i="6" s="1"/>
  <c r="I36" i="6" l="1"/>
  <c r="K42" i="6"/>
  <c r="O42" i="6"/>
  <c r="M42" i="6"/>
  <c r="I42" i="6" l="1"/>
  <c r="G42" i="6"/>
</calcChain>
</file>

<file path=xl/sharedStrings.xml><?xml version="1.0" encoding="utf-8"?>
<sst xmlns="http://schemas.openxmlformats.org/spreadsheetml/2006/main" count="44" uniqueCount="35">
  <si>
    <t>Rekstrartekjur:</t>
  </si>
  <si>
    <t>Rekstrargjöld:</t>
  </si>
  <si>
    <t>Efnahagsreikningur</t>
  </si>
  <si>
    <t>Veltufjármunir:</t>
  </si>
  <si>
    <t>Eignir</t>
  </si>
  <si>
    <t>Eigið fé:</t>
  </si>
  <si>
    <t>Eiginfjárreikningur</t>
  </si>
  <si>
    <t>Eigið fé og skuldir</t>
  </si>
  <si>
    <t>Afkoma ársins</t>
  </si>
  <si>
    <t>Skuldir:</t>
  </si>
  <si>
    <t>Árgjöld</t>
  </si>
  <si>
    <t>Annar kostnaður</t>
  </si>
  <si>
    <t>Stjórnarkostnaður</t>
  </si>
  <si>
    <t>Ársfundur</t>
  </si>
  <si>
    <t>Rekstrarreikningur</t>
  </si>
  <si>
    <t xml:space="preserve">Eignir samtals   </t>
  </si>
  <si>
    <t xml:space="preserve">Eigið fé og skuldir samtals  </t>
  </si>
  <si>
    <t>2009</t>
  </si>
  <si>
    <t>Viðskiptareikningur hjá sambandinu</t>
  </si>
  <si>
    <t>2011</t>
  </si>
  <si>
    <t>2012</t>
  </si>
  <si>
    <t>Vefur samtakanna</t>
  </si>
  <si>
    <t xml:space="preserve">Valur Rafn Halldórsson </t>
  </si>
  <si>
    <t>2015</t>
  </si>
  <si>
    <t xml:space="preserve"> </t>
  </si>
  <si>
    <t>2016</t>
  </si>
  <si>
    <t>Bankareikningur</t>
  </si>
  <si>
    <t>Fjármagnsliði</t>
  </si>
  <si>
    <t>Skammtímakröfur</t>
  </si>
  <si>
    <t>Aðrar skammtímakröfur</t>
  </si>
  <si>
    <t>Ferðakostnaður</t>
  </si>
  <si>
    <t>2017</t>
  </si>
  <si>
    <t>2019</t>
  </si>
  <si>
    <t>Reykjavík __________________2020</t>
  </si>
  <si>
    <t>Ársreikningur Samtaka sveitarfélaga á köldum svæðum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</si>
</sst>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@\ *."/>
    <numFmt numFmtId="166" formatCode="#,##0_)\ ;\ \(\ \ #,##0\ \);"/>
    <numFmt numFmtId="167" formatCode="#,##0_)\ ;\ \(\ \ #,##0\ \)"/>
    <numFmt numFmtId="168" formatCode="_(* #,##0_);_(* \(#,##0\);_(* &quot;-&quot;??_);_(@_)"/>
  </numFmts>
  <fonts count="11" x14ac:knownFonts="1">
    <font>
      <sz val="11"/>
      <name val="Optima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24"/>
      <name val="Calibri"/>
      <family val="2"/>
    </font>
    <font>
      <i/>
      <sz val="11"/>
      <name val="Calibri"/>
      <family val="2"/>
    </font>
    <font>
      <b/>
      <sz val="18"/>
      <name val="Calibri"/>
      <family val="2"/>
    </font>
    <font>
      <sz val="11"/>
      <name val="Optima"/>
    </font>
    <font>
      <b/>
      <sz val="16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 wrapText="1"/>
    </xf>
    <xf numFmtId="1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166" fontId="1" fillId="0" borderId="0" xfId="0" applyNumberFormat="1" applyFont="1" applyAlignment="1">
      <alignment vertical="center"/>
    </xf>
    <xf numFmtId="166" fontId="1" fillId="0" borderId="1" xfId="0" applyNumberFormat="1" applyFont="1" applyBorder="1" applyAlignment="1">
      <alignment vertical="center"/>
    </xf>
    <xf numFmtId="166" fontId="1" fillId="0" borderId="4" xfId="0" applyNumberFormat="1" applyFont="1" applyBorder="1" applyAlignment="1">
      <alignment vertical="center"/>
    </xf>
    <xf numFmtId="167" fontId="1" fillId="0" borderId="2" xfId="0" applyNumberFormat="1" applyFont="1" applyBorder="1" applyAlignment="1">
      <alignment vertical="center"/>
    </xf>
    <xf numFmtId="167" fontId="1" fillId="0" borderId="1" xfId="0" applyNumberFormat="1" applyFont="1" applyBorder="1" applyAlignment="1">
      <alignment vertical="center"/>
    </xf>
    <xf numFmtId="167" fontId="1" fillId="0" borderId="0" xfId="0" applyNumberFormat="1" applyFont="1" applyAlignment="1">
      <alignment vertical="center"/>
    </xf>
    <xf numFmtId="166" fontId="2" fillId="0" borderId="3" xfId="0" applyNumberFormat="1" applyFont="1" applyBorder="1" applyAlignment="1">
      <alignment vertical="center"/>
    </xf>
    <xf numFmtId="167" fontId="1" fillId="0" borderId="3" xfId="0" applyNumberFormat="1" applyFont="1" applyBorder="1" applyAlignment="1">
      <alignment vertical="center"/>
    </xf>
    <xf numFmtId="167" fontId="2" fillId="0" borderId="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167" fontId="7" fillId="0" borderId="0" xfId="0" applyNumberFormat="1" applyFont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5" fillId="0" borderId="2" xfId="0" applyNumberFormat="1" applyFont="1" applyBorder="1" applyAlignment="1"/>
    <xf numFmtId="165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 vertical="center"/>
    </xf>
    <xf numFmtId="168" fontId="1" fillId="0" borderId="0" xfId="1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167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2" xfId="0" applyNumberFormat="1" applyFont="1" applyBorder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0" fontId="5" fillId="0" borderId="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1"/>
  <sheetViews>
    <sheetView showGridLines="0" tabSelected="1" zoomScaleNormal="100" zoomScaleSheetLayoutView="120" workbookViewId="0">
      <selection activeCell="E3" sqref="E3"/>
    </sheetView>
  </sheetViews>
  <sheetFormatPr defaultColWidth="9" defaultRowHeight="12" x14ac:dyDescent="0.3"/>
  <cols>
    <col min="1" max="1" width="1.5" style="5" customWidth="1"/>
    <col min="2" max="2" width="1.375" style="5" customWidth="1"/>
    <col min="3" max="3" width="27.625" style="6" customWidth="1"/>
    <col min="4" max="4" width="0.75" style="6" customWidth="1"/>
    <col min="5" max="5" width="12" style="6" customWidth="1"/>
    <col min="6" max="6" width="0.75" style="6" customWidth="1"/>
    <col min="7" max="7" width="12" style="6" customWidth="1"/>
    <col min="8" max="8" width="0.75" style="6" customWidth="1"/>
    <col min="9" max="9" width="11.875" style="6" customWidth="1"/>
    <col min="10" max="10" width="0.75" style="6" customWidth="1"/>
    <col min="11" max="11" width="10.625" style="6" bestFit="1" customWidth="1"/>
    <col min="12" max="12" width="0.75" style="6" customWidth="1"/>
    <col min="13" max="13" width="9.375" style="6" customWidth="1"/>
    <col min="14" max="14" width="0.875" style="6" customWidth="1"/>
    <col min="15" max="15" width="9" style="6" bestFit="1" customWidth="1"/>
    <col min="16" max="16" width="0.875" style="6" customWidth="1"/>
    <col min="17" max="17" width="9" style="6" bestFit="1" customWidth="1"/>
    <col min="18" max="18" width="0.875" style="6" customWidth="1"/>
    <col min="19" max="19" width="9" style="6" bestFit="1" customWidth="1"/>
    <col min="20" max="20" width="0.875" style="6" customWidth="1"/>
    <col min="21" max="21" width="7.625" style="6" customWidth="1"/>
    <col min="22" max="22" width="0.875" style="6" customWidth="1"/>
    <col min="23" max="23" width="10.375" style="6" customWidth="1"/>
    <col min="24" max="24" width="0.875" style="6" customWidth="1"/>
    <col min="25" max="25" width="9" style="6" customWidth="1"/>
    <col min="26" max="26" width="0.875" style="6" customWidth="1"/>
    <col min="27" max="27" width="9.125" style="7" customWidth="1"/>
    <col min="28" max="28" width="0.875" style="7" customWidth="1"/>
    <col min="29" max="29" width="9.125" style="7" customWidth="1"/>
    <col min="30" max="30" width="0.875" style="7" customWidth="1"/>
    <col min="31" max="31" width="9.125" style="8" customWidth="1"/>
    <col min="32" max="32" width="0.875" style="8" customWidth="1"/>
    <col min="33" max="16384" width="9" style="5"/>
  </cols>
  <sheetData>
    <row r="1" spans="1:36" ht="23.25" customHeight="1" x14ac:dyDescent="0.3">
      <c r="A1" s="78" t="s">
        <v>34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44"/>
      <c r="T1" s="44"/>
      <c r="U1" s="44"/>
      <c r="V1" s="44"/>
      <c r="W1" s="44"/>
      <c r="X1" s="44"/>
      <c r="Y1" s="44"/>
      <c r="Z1" s="44"/>
      <c r="AA1" s="44"/>
      <c r="AB1" s="44"/>
      <c r="AC1" s="24"/>
      <c r="AD1" s="24"/>
      <c r="AE1" s="24"/>
      <c r="AF1" s="24"/>
    </row>
    <row r="2" spans="1:36" s="2" customFormat="1" ht="42.75" customHeight="1" x14ac:dyDescent="0.3">
      <c r="A2" s="81" t="s">
        <v>14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45"/>
      <c r="T2" s="45"/>
      <c r="U2" s="45"/>
      <c r="V2" s="45"/>
      <c r="W2" s="45"/>
      <c r="X2" s="45"/>
      <c r="Y2" s="45"/>
      <c r="Z2" s="45"/>
      <c r="AA2" s="45"/>
      <c r="AB2" s="45"/>
      <c r="AC2" s="25"/>
      <c r="AD2" s="25"/>
      <c r="AE2" s="25"/>
      <c r="AF2" s="25"/>
    </row>
    <row r="3" spans="1:36" s="3" customFormat="1" ht="15" x14ac:dyDescent="0.3">
      <c r="C3" s="9"/>
      <c r="D3" s="9"/>
      <c r="E3" s="10" t="s">
        <v>32</v>
      </c>
      <c r="F3" s="9"/>
      <c r="G3" s="10">
        <v>2018</v>
      </c>
      <c r="H3" s="9"/>
      <c r="I3" s="10">
        <v>2017</v>
      </c>
      <c r="J3" s="9"/>
      <c r="K3" s="10" t="s">
        <v>25</v>
      </c>
      <c r="L3" s="9"/>
      <c r="M3" s="10" t="s">
        <v>23</v>
      </c>
      <c r="N3" s="9"/>
      <c r="O3" s="10">
        <v>2014</v>
      </c>
      <c r="P3" s="9"/>
      <c r="Q3" s="10">
        <v>2013</v>
      </c>
      <c r="R3" s="9"/>
      <c r="S3" s="10" t="s">
        <v>20</v>
      </c>
      <c r="T3" s="9"/>
      <c r="U3" s="10" t="s">
        <v>19</v>
      </c>
      <c r="V3" s="10"/>
      <c r="W3" s="10">
        <v>2010</v>
      </c>
      <c r="X3" s="10"/>
      <c r="Y3" s="10" t="s">
        <v>17</v>
      </c>
      <c r="Z3" s="9"/>
      <c r="AA3" s="10">
        <v>2008</v>
      </c>
      <c r="AB3" s="11"/>
      <c r="AC3" s="10">
        <v>2007</v>
      </c>
      <c r="AD3" s="11"/>
      <c r="AE3" s="10">
        <v>2006</v>
      </c>
      <c r="AF3" s="12"/>
    </row>
    <row r="4" spans="1:36" s="1" customFormat="1" ht="17.100000000000001" customHeight="1" x14ac:dyDescent="0.3">
      <c r="A4" s="13" t="s">
        <v>0</v>
      </c>
      <c r="B4" s="13"/>
      <c r="C4" s="33"/>
      <c r="D4" s="50"/>
      <c r="E4" s="74"/>
      <c r="F4" s="74"/>
      <c r="G4" s="66"/>
      <c r="H4" s="66"/>
      <c r="I4" s="59"/>
      <c r="J4" s="59"/>
      <c r="K4" s="50"/>
      <c r="L4" s="33"/>
      <c r="M4" s="43"/>
      <c r="N4" s="43"/>
      <c r="O4" s="38"/>
      <c r="P4" s="38"/>
      <c r="Q4" s="33"/>
      <c r="R4" s="33"/>
      <c r="S4" s="33"/>
      <c r="T4" s="33"/>
      <c r="U4" s="33"/>
      <c r="V4" s="33"/>
      <c r="W4" s="33"/>
      <c r="X4" s="33"/>
      <c r="Y4" s="33"/>
      <c r="Z4" s="33"/>
      <c r="AA4" s="4"/>
      <c r="AB4" s="4"/>
      <c r="AC4" s="4"/>
      <c r="AD4" s="4"/>
      <c r="AE4" s="4"/>
      <c r="AF4" s="4"/>
    </row>
    <row r="5" spans="1:36" s="1" customFormat="1" ht="5.0999999999999996" customHeight="1" x14ac:dyDescent="0.3">
      <c r="C5" s="33"/>
      <c r="D5" s="50"/>
      <c r="E5" s="74"/>
      <c r="F5" s="74"/>
      <c r="G5" s="66"/>
      <c r="H5" s="66"/>
      <c r="I5" s="59"/>
      <c r="J5" s="59"/>
      <c r="K5" s="50"/>
      <c r="L5" s="33"/>
      <c r="M5" s="43"/>
      <c r="N5" s="43"/>
      <c r="O5" s="38"/>
      <c r="P5" s="38"/>
      <c r="Q5" s="33"/>
      <c r="R5" s="33"/>
      <c r="S5" s="33"/>
      <c r="T5" s="33"/>
      <c r="U5" s="33"/>
      <c r="V5" s="33"/>
      <c r="W5" s="33"/>
      <c r="X5" s="33"/>
      <c r="Y5" s="33"/>
      <c r="Z5" s="33"/>
      <c r="AA5" s="4"/>
      <c r="AB5" s="4"/>
      <c r="AC5" s="4"/>
      <c r="AD5" s="4"/>
      <c r="AE5" s="4"/>
      <c r="AF5" s="4"/>
    </row>
    <row r="6" spans="1:36" s="1" customFormat="1" ht="17.100000000000001" customHeight="1" x14ac:dyDescent="0.3">
      <c r="B6" s="77" t="s">
        <v>10</v>
      </c>
      <c r="C6" s="77"/>
      <c r="D6" s="46"/>
      <c r="E6" s="19">
        <v>720000</v>
      </c>
      <c r="F6" s="70"/>
      <c r="G6" s="19">
        <v>750000</v>
      </c>
      <c r="H6" s="65"/>
      <c r="I6" s="19">
        <v>750000</v>
      </c>
      <c r="J6" s="55"/>
      <c r="K6" s="19">
        <v>750000</v>
      </c>
      <c r="L6" s="29"/>
      <c r="M6" s="19">
        <v>750000</v>
      </c>
      <c r="N6" s="39"/>
      <c r="O6" s="19">
        <v>750000</v>
      </c>
      <c r="P6" s="34"/>
      <c r="Q6" s="19">
        <f>27*30000</f>
        <v>810000</v>
      </c>
      <c r="R6" s="29"/>
      <c r="S6" s="19">
        <f>27*30000</f>
        <v>810000</v>
      </c>
      <c r="T6" s="29"/>
      <c r="U6" s="19">
        <v>270000</v>
      </c>
      <c r="V6" s="29"/>
      <c r="W6" s="19">
        <v>0</v>
      </c>
      <c r="X6" s="29"/>
      <c r="Y6" s="19">
        <v>260000</v>
      </c>
      <c r="Z6" s="29"/>
      <c r="AA6" s="19">
        <v>0</v>
      </c>
      <c r="AB6" s="4"/>
      <c r="AC6" s="19">
        <v>260000</v>
      </c>
      <c r="AD6" s="4"/>
      <c r="AE6" s="19">
        <v>0</v>
      </c>
      <c r="AF6" s="4"/>
    </row>
    <row r="7" spans="1:36" s="1" customFormat="1" ht="18.75" customHeight="1" x14ac:dyDescent="0.3">
      <c r="C7" s="33"/>
      <c r="D7" s="50"/>
      <c r="E7" s="18">
        <v>720000</v>
      </c>
      <c r="F7" s="74"/>
      <c r="G7" s="18">
        <v>750000</v>
      </c>
      <c r="H7" s="66"/>
      <c r="I7" s="18">
        <f>SUM(I6)</f>
        <v>750000</v>
      </c>
      <c r="J7" s="59"/>
      <c r="K7" s="18">
        <f>SUM(K6)</f>
        <v>750000</v>
      </c>
      <c r="L7" s="33"/>
      <c r="M7" s="18">
        <f>SUM(M6)</f>
        <v>750000</v>
      </c>
      <c r="N7" s="43"/>
      <c r="O7" s="18">
        <f>SUM(O6)</f>
        <v>750000</v>
      </c>
      <c r="P7" s="38"/>
      <c r="Q7" s="18">
        <f>SUM(Q6)</f>
        <v>810000</v>
      </c>
      <c r="R7" s="33"/>
      <c r="S7" s="18">
        <f>SUM(S6:S6)</f>
        <v>810000</v>
      </c>
      <c r="T7" s="33"/>
      <c r="U7" s="18">
        <f>SUM(U6:U6)</f>
        <v>270000</v>
      </c>
      <c r="V7" s="33"/>
      <c r="W7" s="18">
        <f>SUM(W6:W6)</f>
        <v>0</v>
      </c>
      <c r="X7" s="33"/>
      <c r="Y7" s="18">
        <f>SUM(Y6:Y6)</f>
        <v>260000</v>
      </c>
      <c r="Z7" s="33"/>
      <c r="AA7" s="18">
        <f>SUM(AA6:AA6)</f>
        <v>0</v>
      </c>
      <c r="AB7" s="4"/>
      <c r="AC7" s="18">
        <f>SUM(AC6:AC6)</f>
        <v>260000</v>
      </c>
      <c r="AD7" s="4"/>
      <c r="AE7" s="18">
        <f>SUM(AE6:AE6)</f>
        <v>0</v>
      </c>
      <c r="AF7" s="4"/>
    </row>
    <row r="8" spans="1:36" s="1" customFormat="1" ht="17.100000000000001" customHeight="1" x14ac:dyDescent="0.3">
      <c r="A8" s="13" t="s">
        <v>1</v>
      </c>
      <c r="B8" s="13"/>
      <c r="C8" s="33"/>
      <c r="D8" s="50"/>
      <c r="E8" s="74"/>
      <c r="F8" s="74"/>
      <c r="G8" s="66"/>
      <c r="H8" s="66"/>
      <c r="I8" s="59"/>
      <c r="J8" s="59"/>
      <c r="K8" s="50"/>
      <c r="L8" s="33"/>
      <c r="M8" s="43"/>
      <c r="N8" s="43"/>
      <c r="O8" s="38"/>
      <c r="P8" s="38"/>
      <c r="Q8" s="33"/>
      <c r="R8" s="33"/>
      <c r="S8" s="33"/>
      <c r="T8" s="33"/>
      <c r="U8" s="33"/>
      <c r="V8" s="33"/>
      <c r="W8" s="33"/>
      <c r="X8" s="33"/>
      <c r="Y8" s="33"/>
      <c r="Z8" s="33"/>
      <c r="AA8" s="4"/>
      <c r="AB8" s="4"/>
      <c r="AC8" s="4"/>
      <c r="AD8" s="4"/>
      <c r="AE8" s="4"/>
      <c r="AF8" s="4"/>
    </row>
    <row r="9" spans="1:36" s="1" customFormat="1" ht="5.0999999999999996" customHeight="1" x14ac:dyDescent="0.3">
      <c r="C9" s="33"/>
      <c r="D9" s="50"/>
      <c r="E9" s="74"/>
      <c r="F9" s="74"/>
      <c r="G9" s="66"/>
      <c r="H9" s="66"/>
      <c r="I9" s="59"/>
      <c r="J9" s="59"/>
      <c r="K9" s="50"/>
      <c r="L9" s="33"/>
      <c r="M9" s="43"/>
      <c r="N9" s="43"/>
      <c r="O9" s="38"/>
      <c r="P9" s="38"/>
      <c r="Q9" s="33"/>
      <c r="R9" s="33"/>
      <c r="S9" s="33"/>
      <c r="T9" s="33"/>
      <c r="U9" s="33"/>
      <c r="V9" s="33"/>
      <c r="W9" s="33"/>
      <c r="X9" s="33"/>
      <c r="Y9" s="33"/>
      <c r="Z9" s="33"/>
      <c r="AA9" s="4"/>
      <c r="AB9" s="4"/>
      <c r="AC9" s="4"/>
      <c r="AD9" s="4"/>
      <c r="AE9" s="4"/>
      <c r="AF9" s="4"/>
    </row>
    <row r="10" spans="1:36" s="1" customFormat="1" ht="17.100000000000001" customHeight="1" x14ac:dyDescent="0.3">
      <c r="B10" s="77" t="s">
        <v>12</v>
      </c>
      <c r="C10" s="77"/>
      <c r="D10" s="46"/>
      <c r="E10" s="19">
        <v>0</v>
      </c>
      <c r="F10" s="70"/>
      <c r="G10" s="19">
        <v>0</v>
      </c>
      <c r="H10" s="65"/>
      <c r="I10" s="19">
        <v>0</v>
      </c>
      <c r="J10" s="55"/>
      <c r="K10" s="19">
        <v>0</v>
      </c>
      <c r="L10" s="29"/>
      <c r="M10" s="19">
        <v>0</v>
      </c>
      <c r="N10" s="39"/>
      <c r="O10" s="19">
        <v>0</v>
      </c>
      <c r="P10" s="34"/>
      <c r="Q10" s="19">
        <v>0</v>
      </c>
      <c r="R10" s="29"/>
      <c r="S10" s="19">
        <v>0</v>
      </c>
      <c r="T10" s="29"/>
      <c r="U10" s="19">
        <v>0</v>
      </c>
      <c r="V10" s="29"/>
      <c r="W10" s="19">
        <v>0</v>
      </c>
      <c r="X10" s="14"/>
      <c r="Y10" s="19">
        <v>0</v>
      </c>
      <c r="Z10" s="29"/>
      <c r="AA10" s="19">
        <v>0</v>
      </c>
      <c r="AB10" s="4"/>
      <c r="AC10" s="14">
        <f>15000+60000</f>
        <v>75000</v>
      </c>
      <c r="AD10" s="4"/>
      <c r="AE10" s="19">
        <v>0</v>
      </c>
      <c r="AF10" s="4"/>
    </row>
    <row r="11" spans="1:36" s="1" customFormat="1" ht="17.100000000000001" customHeight="1" x14ac:dyDescent="0.3">
      <c r="B11" s="77" t="s">
        <v>30</v>
      </c>
      <c r="C11" s="77" t="s">
        <v>30</v>
      </c>
      <c r="D11" s="55"/>
      <c r="E11" s="19">
        <f>35702+18800</f>
        <v>54502</v>
      </c>
      <c r="F11" s="70"/>
      <c r="G11" s="19">
        <v>0</v>
      </c>
      <c r="H11" s="65"/>
      <c r="I11" s="19">
        <f>5923+43107</f>
        <v>49030</v>
      </c>
      <c r="J11" s="55"/>
      <c r="K11" s="19">
        <v>0</v>
      </c>
      <c r="L11" s="55"/>
      <c r="M11" s="19">
        <v>0</v>
      </c>
      <c r="N11" s="55"/>
      <c r="O11" s="19">
        <v>0</v>
      </c>
      <c r="P11" s="55"/>
      <c r="Q11" s="19">
        <v>0</v>
      </c>
      <c r="R11" s="55"/>
      <c r="S11" s="19">
        <v>0</v>
      </c>
      <c r="T11" s="55"/>
      <c r="U11" s="19">
        <v>0</v>
      </c>
      <c r="V11" s="55"/>
      <c r="W11" s="19">
        <v>0</v>
      </c>
      <c r="X11" s="14"/>
      <c r="Y11" s="19">
        <v>0</v>
      </c>
      <c r="Z11" s="55"/>
      <c r="AA11" s="19">
        <v>0</v>
      </c>
      <c r="AB11" s="4"/>
      <c r="AC11" s="14">
        <v>0</v>
      </c>
      <c r="AD11" s="4"/>
      <c r="AE11" s="19">
        <v>0</v>
      </c>
      <c r="AF11" s="4"/>
    </row>
    <row r="12" spans="1:36" s="1" customFormat="1" ht="17.100000000000001" customHeight="1" x14ac:dyDescent="0.3">
      <c r="B12" s="77" t="s">
        <v>13</v>
      </c>
      <c r="C12" s="77"/>
      <c r="D12" s="46"/>
      <c r="E12" s="19">
        <v>40035</v>
      </c>
      <c r="F12" s="70"/>
      <c r="G12" s="19">
        <v>0</v>
      </c>
      <c r="H12" s="65"/>
      <c r="I12" s="19">
        <f>49500+64600</f>
        <v>114100</v>
      </c>
      <c r="J12" s="55"/>
      <c r="K12" s="19">
        <f>69928+44000</f>
        <v>113928</v>
      </c>
      <c r="L12" s="29"/>
      <c r="M12" s="19">
        <v>73950</v>
      </c>
      <c r="N12" s="39"/>
      <c r="O12" s="19">
        <v>36400</v>
      </c>
      <c r="P12" s="34"/>
      <c r="Q12" s="19">
        <v>96050</v>
      </c>
      <c r="R12" s="29"/>
      <c r="S12" s="19">
        <f>20000+59000</f>
        <v>79000</v>
      </c>
      <c r="T12" s="29"/>
      <c r="U12" s="19">
        <v>0</v>
      </c>
      <c r="V12" s="29"/>
      <c r="W12" s="14">
        <v>65369</v>
      </c>
      <c r="X12" s="14"/>
      <c r="Y12" s="14">
        <f>26500+18500</f>
        <v>45000</v>
      </c>
      <c r="Z12" s="29"/>
      <c r="AA12" s="19">
        <v>0</v>
      </c>
      <c r="AB12" s="4"/>
      <c r="AC12" s="14">
        <v>71250</v>
      </c>
      <c r="AD12" s="4"/>
      <c r="AE12" s="19">
        <v>20300</v>
      </c>
      <c r="AF12" s="4"/>
    </row>
    <row r="13" spans="1:36" s="1" customFormat="1" ht="17.100000000000001" customHeight="1" thickBot="1" x14ac:dyDescent="0.35">
      <c r="B13" s="77" t="s">
        <v>21</v>
      </c>
      <c r="C13" s="77"/>
      <c r="D13" s="46"/>
      <c r="E13" s="19">
        <v>28354</v>
      </c>
      <c r="F13" s="70"/>
      <c r="G13" s="19">
        <v>11960</v>
      </c>
      <c r="H13" s="65"/>
      <c r="I13" s="19">
        <v>0</v>
      </c>
      <c r="J13" s="55"/>
      <c r="K13" s="19">
        <v>41222</v>
      </c>
      <c r="L13" s="29"/>
      <c r="M13" s="19">
        <f>5980</f>
        <v>5980</v>
      </c>
      <c r="N13" s="39"/>
      <c r="O13" s="19">
        <v>6982</v>
      </c>
      <c r="P13" s="34"/>
      <c r="Q13" s="19">
        <f>29944+6982</f>
        <v>36926</v>
      </c>
      <c r="R13" s="29"/>
      <c r="S13" s="19">
        <f>6982+6120</f>
        <v>13102</v>
      </c>
      <c r="T13" s="29"/>
      <c r="U13" s="19">
        <v>0</v>
      </c>
      <c r="V13" s="29"/>
      <c r="W13" s="19">
        <v>0</v>
      </c>
      <c r="X13" s="14"/>
      <c r="Y13" s="19">
        <v>0</v>
      </c>
      <c r="Z13" s="29"/>
      <c r="AA13" s="19">
        <v>0</v>
      </c>
      <c r="AB13" s="4"/>
      <c r="AC13" s="14">
        <v>0</v>
      </c>
      <c r="AD13" s="4"/>
      <c r="AE13" s="19">
        <v>0</v>
      </c>
      <c r="AF13" s="4"/>
      <c r="AJ13" s="22">
        <f>AJ1-AJ9+AJ11</f>
        <v>0</v>
      </c>
    </row>
    <row r="14" spans="1:36" s="1" customFormat="1" ht="17.100000000000001" customHeight="1" thickTop="1" x14ac:dyDescent="0.3">
      <c r="B14" s="77" t="s">
        <v>11</v>
      </c>
      <c r="C14" s="77"/>
      <c r="D14" s="46"/>
      <c r="E14" s="19">
        <f>4680+2725</f>
        <v>7405</v>
      </c>
      <c r="F14" s="70"/>
      <c r="G14" s="19">
        <f>10100+2950+1200</f>
        <v>14250</v>
      </c>
      <c r="H14" s="65"/>
      <c r="I14" s="19">
        <v>3845</v>
      </c>
      <c r="J14" s="55"/>
      <c r="K14" s="19">
        <f>12439+27351+3236-16181</f>
        <v>26845</v>
      </c>
      <c r="L14" s="29"/>
      <c r="M14" s="19">
        <f>5000+2703</f>
        <v>7703</v>
      </c>
      <c r="N14" s="39"/>
      <c r="O14" s="19">
        <v>3625</v>
      </c>
      <c r="P14" s="34"/>
      <c r="Q14" s="19">
        <v>3240</v>
      </c>
      <c r="R14" s="29"/>
      <c r="S14" s="19">
        <v>11940</v>
      </c>
      <c r="T14" s="29"/>
      <c r="U14" s="19">
        <f>3494+2994+6982+9678</f>
        <v>23148</v>
      </c>
      <c r="V14" s="29"/>
      <c r="W14" s="14">
        <v>77220</v>
      </c>
      <c r="X14" s="14"/>
      <c r="Y14" s="19">
        <v>0</v>
      </c>
      <c r="Z14" s="29"/>
      <c r="AA14" s="19">
        <v>0</v>
      </c>
      <c r="AB14" s="4"/>
      <c r="AC14" s="19">
        <v>0</v>
      </c>
      <c r="AD14" s="4"/>
      <c r="AE14" s="19">
        <v>0</v>
      </c>
      <c r="AF14" s="4"/>
    </row>
    <row r="15" spans="1:36" s="1" customFormat="1" ht="17.100000000000001" customHeight="1" x14ac:dyDescent="0.3">
      <c r="C15" s="33"/>
      <c r="D15" s="50"/>
      <c r="E15" s="18">
        <f>SUM(E10:E14)</f>
        <v>130296</v>
      </c>
      <c r="F15" s="74"/>
      <c r="G15" s="18">
        <f>SUM(G10:G14)</f>
        <v>26210</v>
      </c>
      <c r="H15" s="66"/>
      <c r="I15" s="18">
        <f>SUM(I10:I14)</f>
        <v>166975</v>
      </c>
      <c r="J15" s="59"/>
      <c r="K15" s="18">
        <f>SUM(K10:K14)</f>
        <v>181995</v>
      </c>
      <c r="L15" s="33"/>
      <c r="M15" s="18">
        <f>SUM(M10:M14)</f>
        <v>87633</v>
      </c>
      <c r="N15" s="43"/>
      <c r="O15" s="18">
        <f>SUM(O10:O14)</f>
        <v>47007</v>
      </c>
      <c r="P15" s="38"/>
      <c r="Q15" s="18">
        <f>SUM(Q10:Q14)</f>
        <v>136216</v>
      </c>
      <c r="R15" s="33"/>
      <c r="S15" s="18">
        <f>SUM(S10:S14)</f>
        <v>104042</v>
      </c>
      <c r="T15" s="33"/>
      <c r="U15" s="18">
        <f>SUM(U10:U14)</f>
        <v>23148</v>
      </c>
      <c r="V15" s="33"/>
      <c r="W15" s="18">
        <f>SUM(W10:W14)</f>
        <v>142589</v>
      </c>
      <c r="X15" s="33"/>
      <c r="Y15" s="18">
        <f>SUM(Y10:Y14)</f>
        <v>45000</v>
      </c>
      <c r="Z15" s="33"/>
      <c r="AA15" s="18">
        <f>SUM(AA10:AA14)</f>
        <v>0</v>
      </c>
      <c r="AB15" s="4"/>
      <c r="AC15" s="15">
        <f>SUM(AC10:AC14)</f>
        <v>146250</v>
      </c>
      <c r="AD15" s="4"/>
      <c r="AE15" s="18">
        <f>SUM(AE10:AE14)</f>
        <v>20300</v>
      </c>
      <c r="AF15" s="4"/>
    </row>
    <row r="16" spans="1:36" s="1" customFormat="1" ht="6.75" customHeight="1" x14ac:dyDescent="0.3">
      <c r="C16" s="33"/>
      <c r="D16" s="50"/>
      <c r="E16" s="74"/>
      <c r="F16" s="74"/>
      <c r="G16" s="66"/>
      <c r="H16" s="66"/>
      <c r="I16" s="59"/>
      <c r="J16" s="59"/>
      <c r="K16" s="50"/>
      <c r="L16" s="33"/>
      <c r="M16" s="43"/>
      <c r="N16" s="43"/>
      <c r="O16" s="38"/>
      <c r="P16" s="38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16"/>
      <c r="AB16" s="4"/>
      <c r="AC16" s="4"/>
      <c r="AD16" s="4"/>
      <c r="AE16" s="16"/>
      <c r="AF16" s="4"/>
    </row>
    <row r="17" spans="1:34" s="1" customFormat="1" ht="15" x14ac:dyDescent="0.3">
      <c r="C17" s="50" t="s">
        <v>27</v>
      </c>
      <c r="D17" s="50"/>
      <c r="E17" s="52">
        <f>(7158+1671-1939)</f>
        <v>6890</v>
      </c>
      <c r="F17" s="74"/>
      <c r="G17" s="52">
        <f>6741-1470</f>
        <v>5271</v>
      </c>
      <c r="H17" s="66"/>
      <c r="I17" s="52">
        <f>14292-2856</f>
        <v>11436</v>
      </c>
      <c r="J17" s="59"/>
      <c r="K17" s="63">
        <v>0</v>
      </c>
      <c r="L17" s="50"/>
      <c r="M17" s="63">
        <v>0</v>
      </c>
      <c r="N17" s="52"/>
      <c r="O17" s="63">
        <v>0</v>
      </c>
      <c r="P17" s="52"/>
      <c r="Q17" s="63">
        <v>0</v>
      </c>
      <c r="R17" s="52"/>
      <c r="S17" s="63">
        <v>0</v>
      </c>
      <c r="T17" s="52"/>
      <c r="U17" s="63">
        <v>0</v>
      </c>
      <c r="V17" s="52"/>
      <c r="W17" s="63">
        <v>0</v>
      </c>
      <c r="X17" s="52"/>
      <c r="Y17" s="63">
        <v>0</v>
      </c>
      <c r="Z17" s="52"/>
      <c r="AA17" s="63">
        <v>0</v>
      </c>
      <c r="AB17" s="52"/>
      <c r="AC17" s="63">
        <v>0</v>
      </c>
      <c r="AD17" s="52"/>
      <c r="AE17" s="63">
        <v>0</v>
      </c>
      <c r="AF17" s="4"/>
    </row>
    <row r="18" spans="1:34" s="1" customFormat="1" ht="6" customHeight="1" x14ac:dyDescent="0.3">
      <c r="C18" s="50"/>
      <c r="D18" s="50"/>
      <c r="E18" s="74"/>
      <c r="F18" s="74"/>
      <c r="G18" s="66"/>
      <c r="H18" s="66"/>
      <c r="I18" s="59"/>
      <c r="J18" s="59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1"/>
      <c r="AB18" s="4"/>
      <c r="AC18" s="4"/>
      <c r="AD18" s="4"/>
      <c r="AE18" s="51"/>
      <c r="AF18" s="4"/>
    </row>
    <row r="19" spans="1:34" s="1" customFormat="1" ht="17.100000000000001" customHeight="1" thickBot="1" x14ac:dyDescent="0.35">
      <c r="A19" s="75" t="s">
        <v>8</v>
      </c>
      <c r="B19" s="75"/>
      <c r="C19" s="76"/>
      <c r="D19" s="50"/>
      <c r="E19" s="22">
        <f>E7-E15+E17</f>
        <v>596594</v>
      </c>
      <c r="F19" s="74"/>
      <c r="G19" s="22">
        <f>G7-G15+G17</f>
        <v>729061</v>
      </c>
      <c r="H19" s="66"/>
      <c r="I19" s="22">
        <f>I7-I15+I17</f>
        <v>594461</v>
      </c>
      <c r="J19" s="59"/>
      <c r="K19" s="22">
        <f>+K7-K15-K17</f>
        <v>568005</v>
      </c>
      <c r="L19" s="33"/>
      <c r="M19" s="22">
        <f>M7-M15</f>
        <v>662367</v>
      </c>
      <c r="N19" s="43"/>
      <c r="O19" s="22">
        <f>O7-O15</f>
        <v>702993</v>
      </c>
      <c r="P19" s="38"/>
      <c r="Q19" s="22">
        <f>Q7-Q15</f>
        <v>673784</v>
      </c>
      <c r="R19" s="33"/>
      <c r="S19" s="22">
        <f>S7-S15</f>
        <v>705958</v>
      </c>
      <c r="T19" s="33"/>
      <c r="U19" s="22">
        <f>U7-U15</f>
        <v>246852</v>
      </c>
      <c r="V19" s="33"/>
      <c r="W19" s="22">
        <f>W7-W15</f>
        <v>-142589</v>
      </c>
      <c r="X19" s="33"/>
      <c r="Y19" s="22">
        <f>Y7-Y15</f>
        <v>215000</v>
      </c>
      <c r="Z19" s="33"/>
      <c r="AA19" s="22">
        <f>AA7-AA15</f>
        <v>0</v>
      </c>
      <c r="AB19" s="4"/>
      <c r="AC19" s="20">
        <f>AC7-AC15</f>
        <v>113750</v>
      </c>
      <c r="AD19" s="4"/>
      <c r="AE19" s="22">
        <f>AE7-AE15</f>
        <v>-20300</v>
      </c>
      <c r="AF19" s="4"/>
    </row>
    <row r="20" spans="1:34" s="1" customFormat="1" ht="12" customHeight="1" thickTop="1" x14ac:dyDescent="0.3">
      <c r="C20" s="33"/>
      <c r="D20" s="50"/>
      <c r="E20" s="74"/>
      <c r="F20" s="74"/>
      <c r="G20" s="66"/>
      <c r="H20" s="66"/>
      <c r="I20" s="59"/>
      <c r="J20" s="59"/>
      <c r="K20" s="50"/>
      <c r="L20" s="33"/>
      <c r="M20" s="43"/>
      <c r="N20" s="43"/>
      <c r="O20" s="38"/>
      <c r="P20" s="38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28"/>
      <c r="AB20" s="28"/>
      <c r="AC20" s="28"/>
      <c r="AD20" s="28"/>
      <c r="AE20" s="4"/>
      <c r="AF20" s="4"/>
      <c r="AH20" s="1" t="s">
        <v>24</v>
      </c>
    </row>
    <row r="21" spans="1:34" ht="29.25" customHeight="1" x14ac:dyDescent="0.3">
      <c r="A21" s="81" t="s">
        <v>2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25"/>
      <c r="AD21" s="25"/>
      <c r="AE21" s="25"/>
      <c r="AF21" s="25"/>
    </row>
    <row r="22" spans="1:34" ht="15" x14ac:dyDescent="0.3">
      <c r="E22" s="10" t="s">
        <v>32</v>
      </c>
      <c r="G22" s="10">
        <v>2018</v>
      </c>
      <c r="I22" s="10" t="s">
        <v>31</v>
      </c>
      <c r="K22" s="10">
        <v>2016</v>
      </c>
      <c r="M22" s="10">
        <v>2015</v>
      </c>
      <c r="O22" s="10">
        <v>2014</v>
      </c>
      <c r="Q22" s="10">
        <v>2013</v>
      </c>
      <c r="S22" s="10" t="s">
        <v>20</v>
      </c>
      <c r="T22" s="9"/>
      <c r="U22" s="10" t="s">
        <v>19</v>
      </c>
      <c r="V22" s="10"/>
      <c r="W22" s="10">
        <v>2010</v>
      </c>
      <c r="X22" s="10"/>
      <c r="Y22" s="10" t="s">
        <v>17</v>
      </c>
      <c r="Z22" s="9"/>
      <c r="AA22" s="10">
        <v>2008</v>
      </c>
      <c r="AB22" s="11"/>
      <c r="AC22" s="10">
        <v>2007</v>
      </c>
      <c r="AD22" s="11"/>
      <c r="AE22" s="10">
        <v>2006</v>
      </c>
    </row>
    <row r="23" spans="1:34" ht="12" customHeight="1" x14ac:dyDescent="0.3">
      <c r="A23" s="84" t="s">
        <v>4</v>
      </c>
      <c r="B23" s="84"/>
      <c r="C23" s="84"/>
      <c r="D23" s="48"/>
      <c r="E23" s="72"/>
      <c r="F23" s="72"/>
      <c r="G23" s="68"/>
      <c r="H23" s="68"/>
      <c r="I23" s="57"/>
      <c r="J23" s="57"/>
      <c r="K23" s="48"/>
      <c r="L23" s="31"/>
      <c r="M23" s="41"/>
      <c r="N23" s="41"/>
      <c r="O23" s="35"/>
      <c r="P23" s="35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34" ht="4.9000000000000004" customHeight="1" x14ac:dyDescent="0.3"/>
    <row r="25" spans="1:34" ht="15" x14ac:dyDescent="0.3">
      <c r="A25" s="13" t="s">
        <v>3</v>
      </c>
    </row>
    <row r="26" spans="1:34" ht="4.9000000000000004" customHeight="1" x14ac:dyDescent="0.3"/>
    <row r="27" spans="1:34" ht="17.45" customHeight="1" x14ac:dyDescent="0.3">
      <c r="B27" s="77" t="s">
        <v>26</v>
      </c>
      <c r="C27" s="77"/>
      <c r="D27" s="46"/>
      <c r="E27" s="61">
        <v>5583020</v>
      </c>
      <c r="F27" s="70"/>
      <c r="G27" s="61">
        <v>4986426</v>
      </c>
      <c r="H27" s="65"/>
      <c r="I27" s="61">
        <v>4257365</v>
      </c>
      <c r="J27" s="55"/>
      <c r="K27" s="61">
        <v>3032904</v>
      </c>
      <c r="L27" s="62"/>
      <c r="M27" s="61">
        <f>O27+M19</f>
        <v>3154899</v>
      </c>
      <c r="N27" s="62"/>
      <c r="O27" s="61">
        <f>Q27+O19</f>
        <v>2492532</v>
      </c>
      <c r="P27" s="62"/>
      <c r="Q27" s="61">
        <v>1789539</v>
      </c>
      <c r="R27" s="29"/>
      <c r="S27" s="27">
        <v>1115755</v>
      </c>
      <c r="T27" s="29"/>
      <c r="U27" s="17">
        <v>409797</v>
      </c>
      <c r="V27" s="29"/>
      <c r="W27" s="17">
        <v>162945</v>
      </c>
      <c r="X27" s="29"/>
      <c r="Y27" s="17">
        <v>305534</v>
      </c>
      <c r="Z27" s="29"/>
      <c r="AA27" s="17">
        <v>90534</v>
      </c>
      <c r="AC27" s="17">
        <v>90534</v>
      </c>
      <c r="AE27" s="17">
        <v>0</v>
      </c>
    </row>
    <row r="28" spans="1:34" ht="15" x14ac:dyDescent="0.3">
      <c r="B28" s="77" t="s">
        <v>29</v>
      </c>
      <c r="C28" s="77" t="s">
        <v>29</v>
      </c>
      <c r="E28" s="27">
        <v>60000</v>
      </c>
      <c r="G28" s="27">
        <v>60000</v>
      </c>
      <c r="I28" s="27">
        <v>60000</v>
      </c>
      <c r="K28" s="27">
        <v>690000</v>
      </c>
      <c r="L28" s="53"/>
      <c r="M28" s="17">
        <v>0</v>
      </c>
      <c r="N28" s="53"/>
      <c r="O28" s="17">
        <v>0</v>
      </c>
      <c r="P28" s="53"/>
      <c r="Q28" s="17">
        <v>0</v>
      </c>
      <c r="AA28" s="19"/>
      <c r="AC28" s="19"/>
      <c r="AE28" s="19"/>
    </row>
    <row r="29" spans="1:34" ht="15.75" thickBot="1" x14ac:dyDescent="0.35">
      <c r="A29" s="82" t="s">
        <v>15</v>
      </c>
      <c r="B29" s="82"/>
      <c r="C29" s="83"/>
      <c r="D29" s="47"/>
      <c r="E29" s="21">
        <f>SUM(E27:E28)</f>
        <v>5643020</v>
      </c>
      <c r="F29" s="71"/>
      <c r="G29" s="21">
        <f>SUM(G27:G28)</f>
        <v>5046426</v>
      </c>
      <c r="H29" s="67"/>
      <c r="I29" s="21">
        <f>SUM(I27:I28)</f>
        <v>4317365</v>
      </c>
      <c r="J29" s="56"/>
      <c r="K29" s="21">
        <f>SUM(K27:K28)</f>
        <v>3722904</v>
      </c>
      <c r="L29" s="30"/>
      <c r="M29" s="21">
        <f>SUM(M27:M28)</f>
        <v>3154899</v>
      </c>
      <c r="N29" s="40"/>
      <c r="O29" s="21">
        <f>SUM(O27:O28)</f>
        <v>2492532</v>
      </c>
      <c r="P29" s="37"/>
      <c r="Q29" s="21">
        <f>SUM(Q27:Q28)</f>
        <v>1789539</v>
      </c>
      <c r="R29" s="30"/>
      <c r="S29" s="21">
        <f>S27</f>
        <v>1115755</v>
      </c>
      <c r="T29" s="30"/>
      <c r="U29" s="21">
        <f>U27</f>
        <v>409797</v>
      </c>
      <c r="V29" s="30"/>
      <c r="W29" s="21">
        <f>W27</f>
        <v>162945</v>
      </c>
      <c r="X29" s="30"/>
      <c r="Y29" s="21">
        <f>Y27</f>
        <v>305534</v>
      </c>
      <c r="Z29" s="30"/>
      <c r="AA29" s="21">
        <f>AA27</f>
        <v>90534</v>
      </c>
      <c r="AC29" s="21">
        <f>AC27</f>
        <v>90534</v>
      </c>
      <c r="AE29" s="21">
        <f>AE27</f>
        <v>0</v>
      </c>
    </row>
    <row r="30" spans="1:34" ht="3" customHeight="1" thickTop="1" x14ac:dyDescent="0.3">
      <c r="AA30" s="19"/>
      <c r="AC30" s="19"/>
      <c r="AE30" s="19"/>
    </row>
    <row r="31" spans="1:34" ht="3.75" customHeight="1" x14ac:dyDescent="0.3">
      <c r="AA31" s="19"/>
      <c r="AC31" s="19"/>
      <c r="AE31" s="19"/>
    </row>
    <row r="32" spans="1:34" ht="18.75" x14ac:dyDescent="0.3">
      <c r="A32" s="85" t="s">
        <v>7</v>
      </c>
      <c r="B32" s="85"/>
      <c r="C32" s="85"/>
      <c r="D32" s="49"/>
      <c r="E32" s="73"/>
      <c r="F32" s="73"/>
      <c r="G32" s="69"/>
      <c r="H32" s="69"/>
      <c r="I32" s="58"/>
      <c r="J32" s="58"/>
      <c r="K32" s="49"/>
      <c r="L32" s="32"/>
      <c r="M32" s="42"/>
      <c r="N32" s="42"/>
      <c r="O32" s="36"/>
      <c r="P32" s="36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19"/>
      <c r="AB32" s="23"/>
      <c r="AC32" s="19"/>
      <c r="AD32" s="23"/>
      <c r="AE32" s="19"/>
    </row>
    <row r="33" spans="1:38" ht="4.9000000000000004" customHeight="1" x14ac:dyDescent="0.3">
      <c r="AA33" s="19"/>
      <c r="AC33" s="19"/>
      <c r="AE33" s="19"/>
    </row>
    <row r="34" spans="1:38" ht="17.45" customHeight="1" x14ac:dyDescent="0.3">
      <c r="A34" s="13" t="s">
        <v>5</v>
      </c>
      <c r="AA34" s="19"/>
      <c r="AC34" s="19"/>
      <c r="AE34" s="19"/>
    </row>
    <row r="35" spans="1:38" ht="4.9000000000000004" customHeight="1" x14ac:dyDescent="0.3">
      <c r="AA35" s="19"/>
      <c r="AC35" s="19"/>
      <c r="AE35" s="19"/>
    </row>
    <row r="36" spans="1:38" ht="15" x14ac:dyDescent="0.3">
      <c r="B36" s="77" t="s">
        <v>6</v>
      </c>
      <c r="C36" s="77"/>
      <c r="D36" s="46"/>
      <c r="E36" s="17">
        <f>+G36+E19</f>
        <v>5643020</v>
      </c>
      <c r="F36" s="70"/>
      <c r="G36" s="17">
        <f>I36+G19</f>
        <v>5046426</v>
      </c>
      <c r="H36" s="65"/>
      <c r="I36" s="17">
        <f>K36+I19</f>
        <v>4317365</v>
      </c>
      <c r="J36" s="55"/>
      <c r="K36" s="17">
        <f>M36+K19</f>
        <v>3722904</v>
      </c>
      <c r="L36" s="29"/>
      <c r="M36" s="17">
        <f>O36+M19</f>
        <v>3154899</v>
      </c>
      <c r="N36" s="39"/>
      <c r="O36" s="17">
        <f>Q36+O19</f>
        <v>2492532</v>
      </c>
      <c r="P36" s="34"/>
      <c r="Q36" s="17">
        <f>S36+Q19</f>
        <v>1789539</v>
      </c>
      <c r="R36" s="29"/>
      <c r="S36" s="17">
        <f>U36+S19</f>
        <v>1115755</v>
      </c>
      <c r="T36" s="29"/>
      <c r="U36" s="17">
        <f>W36+U19</f>
        <v>409797</v>
      </c>
      <c r="V36" s="29"/>
      <c r="W36" s="17">
        <f>Y36+W19</f>
        <v>162945</v>
      </c>
      <c r="X36" s="29"/>
      <c r="Y36" s="17">
        <f>AA36+Y19</f>
        <v>305534</v>
      </c>
      <c r="Z36" s="29"/>
      <c r="AA36" s="17">
        <f>AC36+AA19</f>
        <v>90534</v>
      </c>
      <c r="AC36" s="17">
        <f>AE36+AC19</f>
        <v>90534</v>
      </c>
      <c r="AE36" s="17">
        <v>-23216</v>
      </c>
    </row>
    <row r="37" spans="1:38" ht="15" x14ac:dyDescent="0.3">
      <c r="B37" s="53" t="s">
        <v>28</v>
      </c>
      <c r="C37" s="53"/>
      <c r="D37" s="53"/>
      <c r="E37" s="70"/>
      <c r="F37" s="70"/>
      <c r="G37" s="65"/>
      <c r="H37" s="65"/>
      <c r="I37" s="55"/>
      <c r="J37" s="55"/>
      <c r="K37" s="60"/>
      <c r="L37" s="53"/>
      <c r="M37" s="60"/>
      <c r="N37" s="53"/>
      <c r="O37" s="60"/>
      <c r="P37" s="53"/>
      <c r="Q37" s="60"/>
      <c r="R37" s="53"/>
      <c r="S37" s="60"/>
      <c r="T37" s="53"/>
      <c r="U37" s="60"/>
      <c r="V37" s="53"/>
      <c r="W37" s="60"/>
      <c r="X37" s="53"/>
      <c r="Y37" s="60"/>
      <c r="Z37" s="53"/>
      <c r="AA37" s="60"/>
      <c r="AC37" s="60"/>
      <c r="AE37" s="60"/>
    </row>
    <row r="38" spans="1:38" ht="8.25" customHeight="1" x14ac:dyDescent="0.3">
      <c r="AC38" s="19"/>
      <c r="AE38" s="19"/>
      <c r="AL38" s="5" t="s">
        <v>24</v>
      </c>
    </row>
    <row r="39" spans="1:38" ht="13.5" customHeight="1" x14ac:dyDescent="0.3">
      <c r="A39" s="13" t="s">
        <v>9</v>
      </c>
      <c r="AE39" s="19"/>
      <c r="AH39" s="5" t="s">
        <v>24</v>
      </c>
      <c r="AJ39" s="54"/>
    </row>
    <row r="40" spans="1:38" ht="15" x14ac:dyDescent="0.3">
      <c r="B40" s="77" t="s">
        <v>18</v>
      </c>
      <c r="C40" s="77"/>
      <c r="D40" s="46"/>
      <c r="E40" s="64">
        <v>0</v>
      </c>
      <c r="F40" s="70"/>
      <c r="G40" s="64">
        <v>0</v>
      </c>
      <c r="H40" s="65"/>
      <c r="I40" s="64">
        <v>0</v>
      </c>
      <c r="J40" s="55"/>
      <c r="K40" s="17">
        <v>0</v>
      </c>
      <c r="L40" s="29"/>
      <c r="M40" s="17">
        <v>0</v>
      </c>
      <c r="N40" s="39"/>
      <c r="O40" s="17">
        <v>0</v>
      </c>
      <c r="P40" s="34"/>
      <c r="Q40" s="17">
        <v>0</v>
      </c>
      <c r="R40" s="29"/>
      <c r="S40" s="17">
        <v>0</v>
      </c>
      <c r="T40" s="29"/>
      <c r="U40" s="17">
        <v>0</v>
      </c>
      <c r="V40" s="29"/>
      <c r="W40" s="17">
        <v>0</v>
      </c>
      <c r="X40" s="29"/>
      <c r="Y40" s="17">
        <v>0</v>
      </c>
      <c r="Z40" s="29"/>
      <c r="AA40" s="17">
        <v>0</v>
      </c>
      <c r="AC40" s="17">
        <v>0</v>
      </c>
      <c r="AE40" s="17">
        <v>23216</v>
      </c>
    </row>
    <row r="41" spans="1:38" ht="9" customHeight="1" x14ac:dyDescent="0.3"/>
    <row r="42" spans="1:38" ht="17.45" customHeight="1" thickBot="1" x14ac:dyDescent="0.35">
      <c r="A42" s="82" t="s">
        <v>16</v>
      </c>
      <c r="B42" s="82"/>
      <c r="C42" s="83"/>
      <c r="D42" s="47"/>
      <c r="E42" s="21">
        <f>E36+E40</f>
        <v>5643020</v>
      </c>
      <c r="F42" s="71"/>
      <c r="G42" s="21">
        <f>G36+G40</f>
        <v>5046426</v>
      </c>
      <c r="H42" s="67"/>
      <c r="I42" s="21">
        <f>I36+I40</f>
        <v>4317365</v>
      </c>
      <c r="J42" s="56"/>
      <c r="K42" s="21">
        <f>K36+K40</f>
        <v>3722904</v>
      </c>
      <c r="L42" s="30"/>
      <c r="M42" s="21">
        <f>M36+M40</f>
        <v>3154899</v>
      </c>
      <c r="N42" s="40"/>
      <c r="O42" s="21">
        <f>O36+O40</f>
        <v>2492532</v>
      </c>
      <c r="P42" s="37"/>
      <c r="Q42" s="21">
        <f>Q36+Q40</f>
        <v>1789539</v>
      </c>
      <c r="R42" s="30"/>
      <c r="S42" s="21">
        <f>S36+S40</f>
        <v>1115755</v>
      </c>
      <c r="T42" s="30"/>
      <c r="U42" s="21">
        <f>U36+U40</f>
        <v>409797</v>
      </c>
      <c r="V42" s="30"/>
      <c r="W42" s="21">
        <f>W36+W40</f>
        <v>162945</v>
      </c>
      <c r="X42" s="30"/>
      <c r="Y42" s="21">
        <f>Y36+Y40</f>
        <v>305534</v>
      </c>
      <c r="Z42" s="30"/>
      <c r="AA42" s="21">
        <f>AA36+AA40</f>
        <v>90534</v>
      </c>
      <c r="AC42" s="21">
        <f>AC36+AC40</f>
        <v>90534</v>
      </c>
      <c r="AE42" s="21">
        <f>AE36+AE40</f>
        <v>0</v>
      </c>
    </row>
    <row r="43" spans="1:38" ht="40.5" customHeight="1" thickTop="1" x14ac:dyDescent="0.3"/>
    <row r="44" spans="1:38" ht="17.45" customHeight="1" x14ac:dyDescent="0.3">
      <c r="A44" s="79" t="s">
        <v>33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8" ht="36" customHeight="1" x14ac:dyDescent="0.3">
      <c r="A45" s="80" t="s">
        <v>22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</row>
    <row r="46" spans="1:38" ht="17.100000000000001" customHeight="1" x14ac:dyDescent="0.3"/>
    <row r="47" spans="1:38" ht="17.100000000000001" customHeight="1" x14ac:dyDescent="0.3"/>
    <row r="48" spans="1:38" ht="17.100000000000001" customHeight="1" x14ac:dyDescent="0.3"/>
    <row r="49" spans="38:38" ht="17.100000000000001" customHeight="1" x14ac:dyDescent="0.3"/>
    <row r="51" spans="38:38" x14ac:dyDescent="0.3">
      <c r="AL51" s="5" t="s">
        <v>24</v>
      </c>
    </row>
  </sheetData>
  <mergeCells count="20">
    <mergeCell ref="A44:Q44"/>
    <mergeCell ref="A45:R45"/>
    <mergeCell ref="A2:R2"/>
    <mergeCell ref="A21:R21"/>
    <mergeCell ref="B6:C6"/>
    <mergeCell ref="B13:C13"/>
    <mergeCell ref="A42:C42"/>
    <mergeCell ref="B10:C10"/>
    <mergeCell ref="B40:C40"/>
    <mergeCell ref="B27:C27"/>
    <mergeCell ref="B36:C36"/>
    <mergeCell ref="A23:C23"/>
    <mergeCell ref="A32:C32"/>
    <mergeCell ref="A29:C29"/>
    <mergeCell ref="B14:C14"/>
    <mergeCell ref="A19:C19"/>
    <mergeCell ref="B12:C12"/>
    <mergeCell ref="B11:C11"/>
    <mergeCell ref="B28:C28"/>
    <mergeCell ref="A1:R1"/>
  </mergeCells>
  <phoneticPr fontId="0" type="noConversion"/>
  <printOptions horizontalCentered="1"/>
  <pageMargins left="0.7" right="0.7" top="0.75" bottom="0.75" header="0.3" footer="0.3"/>
  <pageSetup paperSize="9" firstPageNumber="3" orientation="portrait" useFirstPageNumber="1" r:id="rId1"/>
  <headerFooter alignWithMargins="0"/>
  <ignoredErrors>
    <ignoredError sqref="Y3 U3 S3 S22:AA22 M3 K3:K5 K8:K9 K16 K20 K41 K38:K39 K30:K35 K23:K26 I22 E22 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Rekstrarreikningur</vt:lpstr>
      <vt:lpstr>Rekstrarreikningur!Print_Area</vt:lpstr>
    </vt:vector>
  </TitlesOfParts>
  <Company>Samband íslenskra sveitarfélaga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mkh</dc:creator>
  <cp:lastModifiedBy>Valur Rafn Halldórsson</cp:lastModifiedBy>
  <cp:lastPrinted>2017-10-03T09:47:17Z</cp:lastPrinted>
  <dcterms:created xsi:type="dcterms:W3CDTF">2002-02-11T16:58:48Z</dcterms:created>
  <dcterms:modified xsi:type="dcterms:W3CDTF">2020-05-15T11:44:43Z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neItemId">
    <vt:lpwstr>5752427949768</vt:lpwstr>
  </property>
  <property fmtid="{D5CDD505-2E9C-101B-9397-08002B2CF9AE}" pid="3" name="One_Subject">
    <vt:lpwstr>Ársreikningur 2011</vt:lpwstr>
  </property>
  <property fmtid="{D5CDD505-2E9C-101B-9397-08002B2CF9AE}" pid="4" name="One_Number">
    <vt:lpwstr>1302053SA</vt:lpwstr>
  </property>
  <property fmtid="{D5CDD505-2E9C-101B-9397-08002B2CF9AE}" pid="5" name="One_Employee">
    <vt:lpwstr/>
  </property>
  <property fmtid="{D5CDD505-2E9C-101B-9397-08002B2CF9AE}" pid="6" name="One_Status">
    <vt:lpwstr/>
  </property>
  <property fmtid="{D5CDD505-2E9C-101B-9397-08002B2CF9AE}" pid="7" name="One_FileVersion">
    <vt:lpwstr>0.1</vt:lpwstr>
  </property>
  <property fmtid="{D5CDD505-2E9C-101B-9397-08002B2CF9AE}" pid="8" name="One_FileComment">
    <vt:lpwstr/>
  </property>
  <property fmtid="{D5CDD505-2E9C-101B-9397-08002B2CF9AE}" pid="9" name="One_Author">
    <vt:lpwstr>Magnús Karel Hannesson</vt:lpwstr>
  </property>
  <property fmtid="{D5CDD505-2E9C-101B-9397-08002B2CF9AE}" pid="10" name="One_PublishDate">
    <vt:lpwstr/>
  </property>
  <property fmtid="{D5CDD505-2E9C-101B-9397-08002B2CF9AE}" pid="11" name="OneQuality_Handbooks">
    <vt:lpwstr/>
  </property>
  <property fmtid="{D5CDD505-2E9C-101B-9397-08002B2CF9AE}" pid="12" name="OneQuality_Processes">
    <vt:lpwstr/>
  </property>
  <property fmtid="{D5CDD505-2E9C-101B-9397-08002B2CF9AE}" pid="13" name="OneQuality_QualityItemType">
    <vt:lpwstr/>
  </property>
  <property fmtid="{D5CDD505-2E9C-101B-9397-08002B2CF9AE}" pid="14" name="OneQuality_ReviewSettings">
    <vt:lpwstr/>
  </property>
</Properties>
</file>